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mychisholmedu.sharepoint.com/sites/marketingstaff/Shared Documents/Communications/2025/Admin/Annual Report/Annual Report 2025/Content/Second half AR/Additional reports following feedback/"/>
    </mc:Choice>
  </mc:AlternateContent>
  <xr:revisionPtr revIDLastSave="0" documentId="8_{C9122465-8A59-4E6B-B835-5AD6F2DCF402}" xr6:coauthVersionLast="47" xr6:coauthVersionMax="47" xr10:uidLastSave="{00000000-0000-0000-0000-000000000000}"/>
  <bookViews>
    <workbookView xWindow="-120" yWindow="-120" windowWidth="29040" windowHeight="15840" xr2:uid="{7BC1D81E-023F-4324-89AE-B47F835E7BAA}"/>
  </bookViews>
  <sheets>
    <sheet name="2025 Engag.of Consultants-FNL" sheetId="1" r:id="rId1"/>
  </sheets>
  <externalReferences>
    <externalReference r:id="rId2"/>
  </externalReferences>
  <definedNames>
    <definedName name="_xlnm._FilterDatabase" localSheetId="0" hidden="1">'2025 Engag.of Consultants-FNL'!$A$2:$E$2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0" i="1"/>
  <c r="E12" i="1"/>
  <c r="E18" i="1"/>
  <c r="E22" i="1"/>
  <c r="E21" i="1"/>
  <c r="E33" i="1"/>
  <c r="E16" i="1"/>
  <c r="E8" i="1"/>
  <c r="E3" i="1"/>
  <c r="E20" i="1"/>
  <c r="E29" i="1"/>
  <c r="E24" i="1"/>
  <c r="E34" i="1"/>
  <c r="E36" i="1"/>
  <c r="E17" i="1"/>
  <c r="E19" i="1"/>
  <c r="E4" i="1"/>
  <c r="E5" i="1"/>
  <c r="E31" i="1"/>
  <c r="E28" i="1"/>
  <c r="E7" i="1"/>
  <c r="E6" i="1"/>
  <c r="E37" i="1"/>
  <c r="E9" i="1"/>
  <c r="C9" i="1"/>
  <c r="E23" i="1"/>
  <c r="E25" i="1"/>
  <c r="C25" i="1"/>
  <c r="E30" i="1"/>
  <c r="E39" i="1"/>
  <c r="C27" i="1"/>
  <c r="E11" i="1"/>
  <c r="C11" i="1"/>
</calcChain>
</file>

<file path=xl/sharedStrings.xml><?xml version="1.0" encoding="utf-8"?>
<sst xmlns="http://schemas.openxmlformats.org/spreadsheetml/2006/main" count="82" uniqueCount="80">
  <si>
    <t xml:space="preserve">2025 Engagement of Consultants </t>
  </si>
  <si>
    <t>&gt;10K</t>
  </si>
  <si>
    <t>Consultant</t>
  </si>
  <si>
    <t>Purpose of consultancy</t>
  </si>
  <si>
    <t>Sum of 2025 Expense</t>
  </si>
  <si>
    <t>Sum of Future Expense</t>
  </si>
  <si>
    <t xml:space="preserve">Project fees approved </t>
  </si>
  <si>
    <t>ACEIK PTY LTD</t>
  </si>
  <si>
    <t>Consultancy -  Sitecore upgrade</t>
  </si>
  <si>
    <t>ACENDRE PTY LTD</t>
  </si>
  <si>
    <t>Chisholm 2025 perform reports update</t>
  </si>
  <si>
    <t>ACTION OHS CONSULTING PTY LTD</t>
  </si>
  <si>
    <t>Plant and equipment assessments</t>
  </si>
  <si>
    <t>BLACK BOX TECHNOLOGIES AUSTRALIA PTY LTD</t>
  </si>
  <si>
    <t>Purecloud One time migration</t>
  </si>
  <si>
    <t>CUSTOMER SERVICE BENCHMARKING AUSTRALIA PTY LTD ATF THE</t>
  </si>
  <si>
    <t>Future student benchmarking program</t>
  </si>
  <si>
    <t>DT GLOBAL ASIA PACIFIC PTY LTD</t>
  </si>
  <si>
    <t xml:space="preserve">Course development - milestone 5 </t>
  </si>
  <si>
    <t>FIGURE &amp; GROUND ADVISORY PTY. LTD. T/AS</t>
  </si>
  <si>
    <t>Develop sustainability reporting template</t>
  </si>
  <si>
    <t>G.J. &amp; K. CLEANING SERVICES PTY. LIMITED</t>
  </si>
  <si>
    <t>Project management - AIMS Project</t>
  </si>
  <si>
    <t>GALAXY 42 PTY. LTD. T/AS ATTURRA BUSINES</t>
  </si>
  <si>
    <t>EAMS rollout &amp; change management services</t>
  </si>
  <si>
    <t>HONEYCOMB STRATEGY PTY LTD</t>
  </si>
  <si>
    <t>Market research</t>
  </si>
  <si>
    <t>IDENTITYXP PTY LTD</t>
  </si>
  <si>
    <t>MIM upgrade works for SMS project</t>
  </si>
  <si>
    <t>JOHNSTAFF PROJECTS (VIC) PTY LTD</t>
  </si>
  <si>
    <t>Infrastructure project management</t>
  </si>
  <si>
    <t>KPMG</t>
  </si>
  <si>
    <t>DTF financial reporting direction FRD22</t>
  </si>
  <si>
    <t>LANDER &amp; ROGERS</t>
  </si>
  <si>
    <t xml:space="preserve">Incident investigation support </t>
  </si>
  <si>
    <t>LEARNING VAULT PTY LTD</t>
  </si>
  <si>
    <t>Teaching material consultancy</t>
  </si>
  <si>
    <t>LML LIFT CONSULTANTS PTY LTD</t>
  </si>
  <si>
    <t>Chisholm lift audit</t>
  </si>
  <si>
    <t>LPC CONSULTING (VIC) PTY LTD ATF LPC TRU</t>
  </si>
  <si>
    <t>ICAM reports</t>
  </si>
  <si>
    <t>MIJASU PTY LTD T/AS ARCHITEX</t>
  </si>
  <si>
    <t xml:space="preserve">Principal consultant (Architect) </t>
  </si>
  <si>
    <t>PARABELLUM CYBERSECURITY PTY LTD</t>
  </si>
  <si>
    <t>Cyber security assessment</t>
  </si>
  <si>
    <t>POP EDUCATION PTY LTD</t>
  </si>
  <si>
    <t>Licensing fee for usage of resources for TAE</t>
  </si>
  <si>
    <t>RIGHT LANE CONSULTING PTY LTD</t>
  </si>
  <si>
    <t>Strengthening psychosocial health and safety reporting</t>
  </si>
  <si>
    <t>RM HASSALL &amp; AS WHITE &amp; OTHERS T/AS SPAR</t>
  </si>
  <si>
    <t xml:space="preserve">Probity advisor </t>
  </si>
  <si>
    <t>SAFETY WISE SOLUTIONS PTY LTD</t>
  </si>
  <si>
    <t>Safety incident investigation</t>
  </si>
  <si>
    <t>SEMZ PROPERTY ADVISORY</t>
  </si>
  <si>
    <t>Review of campus master planning for Cranbourne &amp; Mornington Peninsula</t>
  </si>
  <si>
    <t>SEMZ PROPERTY ADVISORY &amp; PROJECT MANAGEM</t>
  </si>
  <si>
    <t>Infrastructure project management &amp; strategic plan report</t>
  </si>
  <si>
    <t>SFDC Australia</t>
  </si>
  <si>
    <t>Consultancy</t>
  </si>
  <si>
    <t>SPEEDI-BIZ AUSTRALIA PTY LTD</t>
  </si>
  <si>
    <t xml:space="preserve">NAATI translation service </t>
  </si>
  <si>
    <t>TELSTRA LIMITED</t>
  </si>
  <si>
    <t>Telstra managed cyber detection &amp; response</t>
  </si>
  <si>
    <t>THE FUEL AGENCY PTY LTD</t>
  </si>
  <si>
    <t xml:space="preserve">Marketing strategy </t>
  </si>
  <si>
    <t>THE NOUS GROUP PTY LTD</t>
  </si>
  <si>
    <t xml:space="preserve">Market analysis Wonthaggi campus </t>
  </si>
  <si>
    <t>Environmental scan</t>
  </si>
  <si>
    <t>Board strategy facilitation services</t>
  </si>
  <si>
    <t>THE TRUSTEE FOR STRATEGIC PROJECT PARTNE</t>
  </si>
  <si>
    <t>Apprenticeships Hub model consulting.</t>
  </si>
  <si>
    <t>THOUGHTPOST GOVERNANCE PTY. LTD.</t>
  </si>
  <si>
    <t>ARMC audit consulting</t>
  </si>
  <si>
    <t>TURNER &amp; TOWNSEND PTY LTD</t>
  </si>
  <si>
    <t>Fire services project management</t>
  </si>
  <si>
    <t>VICTORIAN TAFE ASSOCIATION INC</t>
  </si>
  <si>
    <t>VTA membership fees</t>
  </si>
  <si>
    <t>WAVE DIGITAL PTY LTD</t>
  </si>
  <si>
    <t>Educator Passport App service maintenance</t>
  </si>
  <si>
    <r>
      <t>Details of consultancies under $10,000</t>
    </r>
    <r>
      <rPr>
        <sz val="11"/>
        <color theme="1"/>
        <rFont val="Aptos Narrow"/>
        <family val="2"/>
        <scheme val="minor"/>
      </rPr>
      <t xml:space="preserve"> In 2025, there were </t>
    </r>
    <r>
      <rPr>
        <b/>
        <sz val="11"/>
        <color theme="1"/>
        <rFont val="Aptos Narrow"/>
        <family val="2"/>
        <scheme val="minor"/>
      </rPr>
      <t>87</t>
    </r>
    <r>
      <rPr>
        <sz val="11"/>
        <color theme="1"/>
        <rFont val="Aptos Narrow"/>
        <family val="2"/>
        <scheme val="minor"/>
      </rPr>
      <t xml:space="preserve"> consultancies engaged during the year where the total fees payable to the individual consultancies was less than $10,000. The total expenditure incurred during 2025 in relation to these consultancies was </t>
    </r>
    <r>
      <rPr>
        <b/>
        <sz val="11"/>
        <color theme="1"/>
        <rFont val="Aptos Narrow"/>
        <family val="2"/>
        <scheme val="minor"/>
      </rPr>
      <t>$572,933</t>
    </r>
    <r>
      <rPr>
        <sz val="11"/>
        <color theme="1"/>
        <rFont val="Aptos Narrow"/>
        <family val="2"/>
        <scheme val="minor"/>
      </rPr>
      <t xml:space="preserve"> (excl. GST).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</si>
</sst>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2" fillId="0" borderId="0" xfId="1" applyFont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1" xfId="1" applyNumberFormat="1" applyFont="1" applyFill="1" applyBorder="1"/>
    <xf numFmtId="0" fontId="3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chisholmedu-my.sharepoint.com/personal/roma_grewal_chisholm_edu_au/Documents/Desktop/2025%20Consultancy%20Spend%20updated.xlsb" TargetMode="External"/><Relationship Id="rId1" Type="http://schemas.openxmlformats.org/officeDocument/2006/relationships/externalLinkPath" Target="https://mychisholmedu-my.sharepoint.com/personal/roma_grewal_chisholm_edu_au/Documents/Desktop/2025%20Consultancy%20Spend%20updated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"/>
      <sheetName val="2025"/>
      <sheetName val="Consolidated"/>
      <sheetName val="Safety"/>
      <sheetName val="Wave"/>
      <sheetName val="Detail4"/>
      <sheetName val="Telstra"/>
      <sheetName val="Tafe Gipps"/>
      <sheetName val="Right lane"/>
      <sheetName val="Turner"/>
      <sheetName val="2025 Engag.of Consultants-FNL"/>
      <sheetName val="2025 Engag.of Consult-draft2"/>
      <sheetName val="SAFETY WISE"/>
      <sheetName val="2025 Engage. of Consul-draft 1 "/>
      <sheetName val="POs"/>
      <sheetName val="Less than 10 less negatives"/>
      <sheetName val="Summary-v1"/>
      <sheetName val="Arun's BA's"/>
      <sheetName val="Ifra's BAs"/>
      <sheetName val="Roma BA's"/>
      <sheetName val="Maggie's BA's"/>
      <sheetName val="Nirangeni's BA's"/>
      <sheetName val="2025 Maggie BAs"/>
      <sheetName val="2025 Shine BA"/>
      <sheetName val="2025 Roma BA"/>
      <sheetName val="Ledger Accounts Transactions T"/>
      <sheetName val="2026 Outstandng PO's"/>
      <sheetName val="Summary"/>
      <sheetName val="Original"/>
      <sheetName val="Notes"/>
      <sheetName val="Galaxy 42"/>
      <sheetName val="Figure &amp; Ground"/>
      <sheetName val="ONE MILE GRID PTY LTD"/>
      <sheetName val="Original (2)"/>
      <sheetName val="Negatives"/>
      <sheetName val="&gt; 10k"/>
      <sheetName val="Sheet5"/>
      <sheetName val="&lt; 10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G13">
            <v>76020</v>
          </cell>
        </row>
      </sheetData>
      <sheetData sheetId="13"/>
      <sheetData sheetId="14"/>
      <sheetData sheetId="15">
        <row r="31">
          <cell r="B31">
            <v>36224.54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4">
          <cell r="S24">
            <v>45000</v>
          </cell>
        </row>
        <row r="25">
          <cell r="S25">
            <v>159700</v>
          </cell>
        </row>
        <row r="26">
          <cell r="S26">
            <v>24381.25</v>
          </cell>
        </row>
        <row r="27">
          <cell r="S27">
            <v>229081.25</v>
          </cell>
        </row>
      </sheetData>
      <sheetData sheetId="31">
        <row r="14">
          <cell r="N14">
            <v>48404.54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29A7-E3BF-448B-8A20-F78EB7302E2A}">
  <sheetPr>
    <tabColor rgb="FFFFFF00"/>
  </sheetPr>
  <dimension ref="A1:E43"/>
  <sheetViews>
    <sheetView tabSelected="1" zoomScale="80" zoomScaleNormal="80" workbookViewId="0">
      <selection activeCell="J14" sqref="J14"/>
    </sheetView>
  </sheetViews>
  <sheetFormatPr defaultRowHeight="15"/>
  <cols>
    <col min="1" max="1" width="44" customWidth="1"/>
    <col min="2" max="2" width="51.28515625" customWidth="1"/>
    <col min="3" max="3" width="21.7109375" style="3" bestFit="1" customWidth="1"/>
    <col min="4" max="4" width="23.5703125" style="3" bestFit="1" customWidth="1"/>
    <col min="5" max="5" width="21.5703125" bestFit="1" customWidth="1"/>
  </cols>
  <sheetData>
    <row r="1" spans="1:5">
      <c r="A1" s="1" t="s">
        <v>0</v>
      </c>
      <c r="B1" s="1"/>
      <c r="C1" s="2" t="s">
        <v>1</v>
      </c>
      <c r="D1" s="2"/>
    </row>
    <row r="2" spans="1:5">
      <c r="A2" s="4" t="s">
        <v>2</v>
      </c>
      <c r="B2" s="4" t="s">
        <v>3</v>
      </c>
      <c r="C2" s="5" t="s">
        <v>4</v>
      </c>
      <c r="D2" s="5" t="s">
        <v>5</v>
      </c>
      <c r="E2" s="4" t="s">
        <v>6</v>
      </c>
    </row>
    <row r="3" spans="1:5">
      <c r="A3" s="6" t="s">
        <v>7</v>
      </c>
      <c r="B3" s="6" t="s">
        <v>8</v>
      </c>
      <c r="C3" s="7">
        <v>15380</v>
      </c>
      <c r="D3" s="7">
        <v>82640</v>
      </c>
      <c r="E3" s="8">
        <f>C3</f>
        <v>15380</v>
      </c>
    </row>
    <row r="4" spans="1:5">
      <c r="A4" s="6" t="s">
        <v>9</v>
      </c>
      <c r="B4" s="6" t="s">
        <v>10</v>
      </c>
      <c r="C4" s="7">
        <v>10240</v>
      </c>
      <c r="D4" s="7">
        <v>0</v>
      </c>
      <c r="E4" s="8">
        <f>C4</f>
        <v>10240</v>
      </c>
    </row>
    <row r="5" spans="1:5">
      <c r="A5" s="6" t="s">
        <v>11</v>
      </c>
      <c r="B5" s="6" t="s">
        <v>12</v>
      </c>
      <c r="C5" s="7">
        <v>22000</v>
      </c>
      <c r="D5" s="7">
        <v>0</v>
      </c>
      <c r="E5" s="8">
        <f>C5</f>
        <v>22000</v>
      </c>
    </row>
    <row r="6" spans="1:5">
      <c r="A6" s="6" t="s">
        <v>13</v>
      </c>
      <c r="B6" s="6" t="s">
        <v>14</v>
      </c>
      <c r="C6" s="9">
        <v>26800</v>
      </c>
      <c r="D6" s="9">
        <v>13287.29</v>
      </c>
      <c r="E6" s="9">
        <f>C6</f>
        <v>26800</v>
      </c>
    </row>
    <row r="7" spans="1:5">
      <c r="A7" s="6" t="s">
        <v>15</v>
      </c>
      <c r="B7" s="6" t="s">
        <v>16</v>
      </c>
      <c r="C7" s="9">
        <v>23700</v>
      </c>
      <c r="D7" s="9">
        <v>12950</v>
      </c>
      <c r="E7" s="9">
        <f>C7</f>
        <v>23700</v>
      </c>
    </row>
    <row r="8" spans="1:5">
      <c r="A8" s="6" t="s">
        <v>17</v>
      </c>
      <c r="B8" s="6" t="s">
        <v>18</v>
      </c>
      <c r="C8" s="9">
        <v>16000</v>
      </c>
      <c r="D8" s="9">
        <v>0</v>
      </c>
      <c r="E8" s="8">
        <f>C8</f>
        <v>16000</v>
      </c>
    </row>
    <row r="9" spans="1:5">
      <c r="A9" s="6" t="s">
        <v>19</v>
      </c>
      <c r="B9" s="6" t="s">
        <v>20</v>
      </c>
      <c r="C9" s="9">
        <f>12180+'[1]Less than 10 less negatives'!B31</f>
        <v>48404.54</v>
      </c>
      <c r="D9" s="9">
        <v>0</v>
      </c>
      <c r="E9" s="9">
        <f>'[1]Figure &amp; Ground'!N14</f>
        <v>48404.54</v>
      </c>
    </row>
    <row r="10" spans="1:5">
      <c r="A10" s="6" t="s">
        <v>21</v>
      </c>
      <c r="B10" s="6" t="s">
        <v>22</v>
      </c>
      <c r="C10" s="9">
        <v>21280.01</v>
      </c>
      <c r="D10" s="9">
        <v>0</v>
      </c>
      <c r="E10" s="8">
        <f>C10</f>
        <v>21280.01</v>
      </c>
    </row>
    <row r="11" spans="1:5">
      <c r="A11" s="6" t="s">
        <v>23</v>
      </c>
      <c r="B11" s="6" t="s">
        <v>24</v>
      </c>
      <c r="C11" s="9">
        <f>'[1]Galaxy 42'!S27</f>
        <v>229081.25</v>
      </c>
      <c r="D11" s="9">
        <v>0</v>
      </c>
      <c r="E11" s="9">
        <f>'[1]Galaxy 42'!S24+'[1]Galaxy 42'!S25+'[1]Galaxy 42'!S26</f>
        <v>229081.25</v>
      </c>
    </row>
    <row r="12" spans="1:5">
      <c r="A12" s="6" t="s">
        <v>25</v>
      </c>
      <c r="B12" s="10" t="s">
        <v>26</v>
      </c>
      <c r="C12" s="9">
        <v>19500</v>
      </c>
      <c r="D12" s="9">
        <v>0</v>
      </c>
      <c r="E12" s="8">
        <f>C12</f>
        <v>19500</v>
      </c>
    </row>
    <row r="13" spans="1:5">
      <c r="A13" s="6" t="s">
        <v>27</v>
      </c>
      <c r="B13" s="6" t="s">
        <v>28</v>
      </c>
      <c r="C13" s="9">
        <v>21783.75</v>
      </c>
      <c r="D13" s="9">
        <v>56616.25</v>
      </c>
      <c r="E13" s="8">
        <f>C13</f>
        <v>21783.75</v>
      </c>
    </row>
    <row r="14" spans="1:5">
      <c r="A14" s="6" t="s">
        <v>29</v>
      </c>
      <c r="B14" s="6" t="s">
        <v>30</v>
      </c>
      <c r="C14" s="9">
        <v>190000</v>
      </c>
      <c r="D14" s="9">
        <v>0</v>
      </c>
      <c r="E14" s="9">
        <v>190000</v>
      </c>
    </row>
    <row r="15" spans="1:5">
      <c r="A15" s="6" t="s">
        <v>31</v>
      </c>
      <c r="B15" s="6" t="s">
        <v>32</v>
      </c>
      <c r="C15" s="9">
        <v>26068.53</v>
      </c>
      <c r="D15" s="9">
        <v>0</v>
      </c>
      <c r="E15" s="9">
        <v>26068</v>
      </c>
    </row>
    <row r="16" spans="1:5">
      <c r="A16" s="6" t="s">
        <v>33</v>
      </c>
      <c r="B16" s="6" t="s">
        <v>34</v>
      </c>
      <c r="C16" s="9">
        <v>16800</v>
      </c>
      <c r="D16" s="9">
        <v>0</v>
      </c>
      <c r="E16" s="8">
        <f>C16</f>
        <v>16800</v>
      </c>
    </row>
    <row r="17" spans="1:5">
      <c r="A17" s="6" t="s">
        <v>35</v>
      </c>
      <c r="B17" s="6" t="s">
        <v>36</v>
      </c>
      <c r="C17" s="9">
        <v>12000</v>
      </c>
      <c r="D17" s="9">
        <v>0</v>
      </c>
      <c r="E17" s="8">
        <f>C17</f>
        <v>12000</v>
      </c>
    </row>
    <row r="18" spans="1:5">
      <c r="A18" s="6" t="s">
        <v>37</v>
      </c>
      <c r="B18" s="6" t="s">
        <v>38</v>
      </c>
      <c r="C18" s="9">
        <v>19500</v>
      </c>
      <c r="D18" s="9">
        <v>0</v>
      </c>
      <c r="E18" s="8">
        <f>C18</f>
        <v>19500</v>
      </c>
    </row>
    <row r="19" spans="1:5">
      <c r="A19" s="6" t="s">
        <v>39</v>
      </c>
      <c r="B19" s="6" t="s">
        <v>40</v>
      </c>
      <c r="C19" s="9">
        <v>11000</v>
      </c>
      <c r="D19" s="9">
        <v>0</v>
      </c>
      <c r="E19" s="8">
        <f>C19</f>
        <v>11000</v>
      </c>
    </row>
    <row r="20" spans="1:5">
      <c r="A20" s="6" t="s">
        <v>41</v>
      </c>
      <c r="B20" s="6" t="s">
        <v>42</v>
      </c>
      <c r="C20" s="9">
        <v>15243</v>
      </c>
      <c r="D20" s="9">
        <v>18755.490000000002</v>
      </c>
      <c r="E20" s="8">
        <f>C20</f>
        <v>15243</v>
      </c>
    </row>
    <row r="21" spans="1:5">
      <c r="A21" s="6" t="s">
        <v>43</v>
      </c>
      <c r="B21" s="6" t="s">
        <v>44</v>
      </c>
      <c r="C21" s="9">
        <v>18000</v>
      </c>
      <c r="D21" s="9">
        <v>0</v>
      </c>
      <c r="E21" s="8">
        <f>C21</f>
        <v>18000</v>
      </c>
    </row>
    <row r="22" spans="1:5">
      <c r="A22" s="6" t="s">
        <v>45</v>
      </c>
      <c r="B22" s="6" t="s">
        <v>46</v>
      </c>
      <c r="C22" s="9">
        <v>18369</v>
      </c>
      <c r="D22" s="9">
        <v>0</v>
      </c>
      <c r="E22" s="8">
        <f>C22</f>
        <v>18369</v>
      </c>
    </row>
    <row r="23" spans="1:5">
      <c r="A23" s="6" t="s">
        <v>47</v>
      </c>
      <c r="B23" s="6" t="s">
        <v>48</v>
      </c>
      <c r="C23" s="9">
        <v>67643</v>
      </c>
      <c r="D23" s="9">
        <v>23250</v>
      </c>
      <c r="E23" s="9">
        <f>48039+21143</f>
        <v>69182</v>
      </c>
    </row>
    <row r="24" spans="1:5">
      <c r="A24" s="6" t="s">
        <v>49</v>
      </c>
      <c r="B24" s="6" t="s">
        <v>50</v>
      </c>
      <c r="C24" s="9">
        <v>13196.5</v>
      </c>
      <c r="D24" s="9">
        <v>0</v>
      </c>
      <c r="E24" s="8">
        <f>C24</f>
        <v>13196.5</v>
      </c>
    </row>
    <row r="25" spans="1:5">
      <c r="A25" s="6" t="s">
        <v>51</v>
      </c>
      <c r="B25" s="6" t="s">
        <v>52</v>
      </c>
      <c r="C25" s="9">
        <f>'[1]SAFETY WISE'!G13</f>
        <v>76020</v>
      </c>
      <c r="D25" s="9">
        <v>0</v>
      </c>
      <c r="E25" s="9">
        <f>76020</f>
        <v>76020</v>
      </c>
    </row>
    <row r="26" spans="1:5">
      <c r="A26" s="6" t="s">
        <v>53</v>
      </c>
      <c r="B26" s="6" t="s">
        <v>54</v>
      </c>
      <c r="C26" s="9">
        <v>30371</v>
      </c>
      <c r="D26" s="9">
        <v>0</v>
      </c>
      <c r="E26" s="9">
        <v>38426</v>
      </c>
    </row>
    <row r="27" spans="1:5">
      <c r="A27" s="6" t="s">
        <v>55</v>
      </c>
      <c r="B27" s="6" t="s">
        <v>56</v>
      </c>
      <c r="C27" s="9">
        <f>149617.2+10008</f>
        <v>159625.20000000001</v>
      </c>
      <c r="D27" s="9">
        <v>0</v>
      </c>
      <c r="E27" s="9">
        <v>168944</v>
      </c>
    </row>
    <row r="28" spans="1:5">
      <c r="A28" s="6" t="s">
        <v>57</v>
      </c>
      <c r="B28" s="6" t="s">
        <v>58</v>
      </c>
      <c r="C28" s="9">
        <v>22776</v>
      </c>
      <c r="D28" s="9">
        <v>0</v>
      </c>
      <c r="E28" s="9">
        <f>C28</f>
        <v>22776</v>
      </c>
    </row>
    <row r="29" spans="1:5">
      <c r="A29" s="6" t="s">
        <v>59</v>
      </c>
      <c r="B29" s="6" t="s">
        <v>60</v>
      </c>
      <c r="C29" s="9">
        <v>13742</v>
      </c>
      <c r="D29" s="9">
        <v>0</v>
      </c>
      <c r="E29" s="8">
        <f>C29</f>
        <v>13742</v>
      </c>
    </row>
    <row r="30" spans="1:5">
      <c r="A30" s="6" t="s">
        <v>61</v>
      </c>
      <c r="B30" s="6" t="s">
        <v>62</v>
      </c>
      <c r="C30" s="9">
        <v>80692</v>
      </c>
      <c r="D30" s="9">
        <v>11299.02</v>
      </c>
      <c r="E30" s="9">
        <f>60760+124800+20800</f>
        <v>206360</v>
      </c>
    </row>
    <row r="31" spans="1:5">
      <c r="A31" s="6" t="s">
        <v>63</v>
      </c>
      <c r="B31" s="6" t="s">
        <v>64</v>
      </c>
      <c r="C31" s="9">
        <v>22600</v>
      </c>
      <c r="D31" s="9">
        <v>0</v>
      </c>
      <c r="E31" s="9">
        <f>C31</f>
        <v>22600</v>
      </c>
    </row>
    <row r="32" spans="1:5">
      <c r="A32" s="6" t="s">
        <v>65</v>
      </c>
      <c r="B32" s="6" t="s">
        <v>66</v>
      </c>
      <c r="C32" s="9">
        <v>31000</v>
      </c>
      <c r="D32" s="9">
        <v>0</v>
      </c>
      <c r="E32" s="9">
        <v>33909</v>
      </c>
    </row>
    <row r="33" spans="1:5">
      <c r="A33" s="6" t="s">
        <v>65</v>
      </c>
      <c r="B33" s="6" t="s">
        <v>67</v>
      </c>
      <c r="C33" s="9">
        <v>18000</v>
      </c>
      <c r="D33" s="9">
        <v>0</v>
      </c>
      <c r="E33" s="8">
        <f>C33</f>
        <v>18000</v>
      </c>
    </row>
    <row r="34" spans="1:5">
      <c r="A34" s="6" t="s">
        <v>65</v>
      </c>
      <c r="B34" s="6" t="s">
        <v>68</v>
      </c>
      <c r="C34" s="9">
        <v>13176.5</v>
      </c>
      <c r="D34" s="9">
        <v>0</v>
      </c>
      <c r="E34" s="8">
        <f>C34</f>
        <v>13176.5</v>
      </c>
    </row>
    <row r="35" spans="1:5">
      <c r="A35" s="6" t="s">
        <v>69</v>
      </c>
      <c r="B35" s="6" t="s">
        <v>70</v>
      </c>
      <c r="C35" s="9">
        <v>99450</v>
      </c>
      <c r="D35" s="9">
        <v>0</v>
      </c>
      <c r="E35" s="9">
        <v>99450</v>
      </c>
    </row>
    <row r="36" spans="1:5">
      <c r="A36" s="6" t="s">
        <v>71</v>
      </c>
      <c r="B36" s="6" t="s">
        <v>72</v>
      </c>
      <c r="C36" s="9">
        <v>12800</v>
      </c>
      <c r="D36" s="9">
        <v>19005</v>
      </c>
      <c r="E36" s="8">
        <f>C36</f>
        <v>12800</v>
      </c>
    </row>
    <row r="37" spans="1:5">
      <c r="A37" s="6" t="s">
        <v>73</v>
      </c>
      <c r="B37" s="6" t="s">
        <v>74</v>
      </c>
      <c r="C37" s="9">
        <v>32325</v>
      </c>
      <c r="D37" s="9">
        <v>0</v>
      </c>
      <c r="E37" s="9">
        <f>29700+104400</f>
        <v>134100</v>
      </c>
    </row>
    <row r="38" spans="1:5">
      <c r="A38" s="6" t="s">
        <v>75</v>
      </c>
      <c r="B38" s="6" t="s">
        <v>76</v>
      </c>
      <c r="C38" s="9">
        <v>26537</v>
      </c>
      <c r="D38" s="9">
        <v>0</v>
      </c>
      <c r="E38" s="9">
        <v>64978</v>
      </c>
    </row>
    <row r="39" spans="1:5">
      <c r="A39" s="6" t="s">
        <v>77</v>
      </c>
      <c r="B39" s="6" t="s">
        <v>78</v>
      </c>
      <c r="C39" s="9">
        <v>118264</v>
      </c>
      <c r="D39" s="9">
        <v>0</v>
      </c>
      <c r="E39" s="9">
        <f>18240+66024+34000</f>
        <v>118264</v>
      </c>
    </row>
    <row r="43" spans="1:5">
      <c r="A43" s="1" t="s">
        <v>79</v>
      </c>
      <c r="C43"/>
      <c r="D43"/>
    </row>
  </sheetData>
  <autoFilter ref="A2:E2" xr:uid="{5C08E840-D5F2-4A06-A5D4-6E5D4067C9DB}">
    <sortState xmlns:xlrd2="http://schemas.microsoft.com/office/spreadsheetml/2017/richdata2" ref="A3:E40">
      <sortCondition ref="A2"/>
    </sortState>
  </autoFilter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fd7858b7-8ee3-4858-831b-714903ed5585" xsi:nil="true"/>
    <responsibility xmlns="fd7858b7-8ee3-4858-831b-714903ed5585" xsi:nil="true"/>
    <AssetFormat xmlns="fd7858b7-8ee3-4858-831b-714903ed5585" xsi:nil="true"/>
    <AssetType xmlns="fd7858b7-8ee3-4858-831b-714903ed5585" xsi:nil="true"/>
    <Audience xmlns="fd7858b7-8ee3-4858-831b-714903ed5585" xsi:nil="true"/>
    <Image xmlns="fd7858b7-8ee3-4858-831b-714903ed5585" xsi:nil="true"/>
    <TaxCatchAll xmlns="f394edf5-fddf-4180-b882-16904f7b71ba" xsi:nil="true"/>
    <lcf76f155ced4ddcb4097134ff3c332f xmlns="fd7858b7-8ee3-4858-831b-714903ed55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7EA2802E75848AD769E4EA4DCD08C" ma:contentTypeVersion="29" ma:contentTypeDescription="Create a new document." ma:contentTypeScope="" ma:versionID="6af51d0ffb3ed6d93c53240893e6e3de">
  <xsd:schema xmlns:xsd="http://www.w3.org/2001/XMLSchema" xmlns:xs="http://www.w3.org/2001/XMLSchema" xmlns:p="http://schemas.microsoft.com/office/2006/metadata/properties" xmlns:ns2="fd7858b7-8ee3-4858-831b-714903ed5585" xmlns:ns3="f394edf5-fddf-4180-b882-16904f7b71ba" targetNamespace="http://schemas.microsoft.com/office/2006/metadata/properties" ma:root="true" ma:fieldsID="a07428dfaf1159cc360a34c342bf3a05" ns2:_="" ns3:_="">
    <xsd:import namespace="fd7858b7-8ee3-4858-831b-714903ed5585"/>
    <xsd:import namespace="f394edf5-fddf-4180-b882-16904f7b71ba"/>
    <xsd:element name="properties">
      <xsd:complexType>
        <xsd:sequence>
          <xsd:element name="documentManagement">
            <xsd:complexType>
              <xsd:all>
                <xsd:element ref="ns2:Image" minOccurs="0"/>
                <xsd:element ref="ns2:responsibility" minOccurs="0"/>
                <xsd:element ref="ns2:Audience" minOccurs="0"/>
                <xsd:element ref="ns2:AssetType" minOccurs="0"/>
                <xsd:element ref="ns2:AssetFormat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858b7-8ee3-4858-831b-714903ed5585" elementFormDefault="qualified">
    <xsd:import namespace="http://schemas.microsoft.com/office/2006/documentManagement/types"/>
    <xsd:import namespace="http://schemas.microsoft.com/office/infopath/2007/PartnerControls"/>
    <xsd:element name="Image" ma:index="3" nillable="true" ma:displayName="Image" ma:format="Thumbnail" ma:internalName="Image" ma:readOnly="false">
      <xsd:simpleType>
        <xsd:restriction base="dms:Unknown"/>
      </xsd:simpleType>
    </xsd:element>
    <xsd:element name="responsibility" ma:index="4" nillable="true" ma:displayName="responsibility" ma:format="Dropdown" ma:internalName="responsibility" ma:readOnly="false">
      <xsd:simpleType>
        <xsd:union memberTypes="dms:Text">
          <xsd:simpleType>
            <xsd:restriction base="dms:Choice">
              <xsd:enumeration value="CIS update"/>
              <xsd:enumeration value="Web"/>
            </xsd:restriction>
          </xsd:simpleType>
        </xsd:union>
      </xsd:simpleType>
    </xsd:element>
    <xsd:element name="Audience" ma:index="5" nillable="true" ma:displayName="Audience" ma:format="Dropdown" ma:internalName="Audience" ma:readOnly="false">
      <xsd:simpleType>
        <xsd:restriction base="dms:Choice">
          <xsd:enumeration value="Digital Team"/>
          <xsd:enumeration value="Marketing BPs"/>
          <xsd:enumeration value="Comms Team"/>
          <xsd:enumeration value="Events Team"/>
          <xsd:enumeration value="Production Team"/>
          <xsd:enumeration value="All Staff"/>
          <xsd:enumeration value="All Marketing"/>
        </xsd:restriction>
      </xsd:simpleType>
    </xsd:element>
    <xsd:element name="AssetType" ma:index="6" nillable="true" ma:displayName="Asset Type" ma:format="Dropdown" ma:internalName="AssetType" ma:readOnly="false">
      <xsd:simpleType>
        <xsd:restriction base="dms:Choice">
          <xsd:enumeration value="How To"/>
          <xsd:enumeration value="Procedure"/>
          <xsd:enumeration value="Explainer"/>
          <xsd:enumeration value="Workshop"/>
        </xsd:restriction>
      </xsd:simpleType>
    </xsd:element>
    <xsd:element name="AssetFormat" ma:index="7" nillable="true" ma:displayName="Asset Format" ma:format="Dropdown" ma:internalName="AssetFormat" ma:readOnly="false">
      <xsd:simpleType>
        <xsd:restriction base="dms:Choice">
          <xsd:enumeration value="Video"/>
          <xsd:enumeration value="PowerPoint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1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f7dfea9-f2f6-4854-82a1-0b02f7d3fa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32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4edf5-fddf-4180-b882-16904f7b71b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0a84300f-7cd1-428e-8b5b-26d3df653023}" ma:internalName="TaxCatchAll" ma:readOnly="false" ma:showField="CatchAllData" ma:web="f394edf5-fddf-4180-b882-16904f7b71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85AB1B-41F8-4BDE-8199-D1566D08FA5C}"/>
</file>

<file path=customXml/itemProps2.xml><?xml version="1.0" encoding="utf-8"?>
<ds:datastoreItem xmlns:ds="http://schemas.openxmlformats.org/officeDocument/2006/customXml" ds:itemID="{C70A8102-1CF3-4896-BB6F-9EE6F9707433}"/>
</file>

<file path=customXml/itemProps3.xml><?xml version="1.0" encoding="utf-8"?>
<ds:datastoreItem xmlns:ds="http://schemas.openxmlformats.org/officeDocument/2006/customXml" ds:itemID="{2044CE66-EE95-494C-9FA5-E6E8EFBD9F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Chisholm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 Grewal</dc:creator>
  <cp:keywords/>
  <dc:description/>
  <cp:lastModifiedBy/>
  <cp:revision/>
  <dcterms:created xsi:type="dcterms:W3CDTF">2026-03-24T03:52:50Z</dcterms:created>
  <dcterms:modified xsi:type="dcterms:W3CDTF">2026-03-24T20:46:24Z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0x0101008A47EA2802E75848AD769E4EA4DCD08C</vt:lpwstr>
  </property>
  <property fmtid="{D5CDD505-2E9C-101B-9397-08002B2CF9AE}" pid="3" name="MediaServiceImageTags">
    <vt:lpwstr/>
  </property>
</Properties>
</file>